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60\06634_6A\drainage\spreadsheets\"/>
    </mc:Choice>
  </mc:AlternateContent>
  <bookViews>
    <workbookView xWindow="0" yWindow="0" windowWidth="25200" windowHeight="121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G37" i="1" s="1"/>
  <c r="G18" i="1"/>
  <c r="G12" i="1"/>
  <c r="G11" i="1"/>
  <c r="G10" i="1"/>
  <c r="E14" i="1"/>
  <c r="H14" i="1" l="1"/>
  <c r="B30" i="1" s="1"/>
  <c r="G21" i="1" l="1"/>
  <c r="B32" i="1" l="1"/>
  <c r="B40" i="1" s="1"/>
</calcChain>
</file>

<file path=xl/sharedStrings.xml><?xml version="1.0" encoding="utf-8"?>
<sst xmlns="http://schemas.openxmlformats.org/spreadsheetml/2006/main" count="71" uniqueCount="55">
  <si>
    <t>Live Load on Pipe</t>
  </si>
  <si>
    <r>
      <t>w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=</t>
    </r>
  </si>
  <si>
    <r>
      <t>P(1+I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</si>
  <si>
    <r>
      <t>A</t>
    </r>
    <r>
      <rPr>
        <vertAlign val="subscript"/>
        <sz val="11"/>
        <color theme="1"/>
        <rFont val="Calibri"/>
        <family val="2"/>
        <scheme val="minor"/>
      </rPr>
      <t>LL</t>
    </r>
  </si>
  <si>
    <t>average pressure intensity, psf</t>
  </si>
  <si>
    <t>P =</t>
  </si>
  <si>
    <r>
      <t>A</t>
    </r>
    <r>
      <rPr>
        <vertAlign val="subscript"/>
        <sz val="11"/>
        <color theme="1"/>
        <rFont val="Calibri"/>
        <family val="2"/>
        <scheme val="minor"/>
      </rPr>
      <t>LL</t>
    </r>
    <r>
      <rPr>
        <sz val="11"/>
        <color theme="1"/>
        <rFont val="Calibri"/>
        <family val="2"/>
        <scheme val="minor"/>
      </rPr>
      <t xml:space="preserve"> =</t>
    </r>
  </si>
  <si>
    <t>distributed live load area on the subsoil plane at the outside top of the pipe, sf</t>
  </si>
  <si>
    <r>
      <t>I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=</t>
    </r>
  </si>
  <si>
    <t>impact factor</t>
  </si>
  <si>
    <t>Critical Loading Configurations</t>
  </si>
  <si>
    <t>H &lt; 1.33</t>
  </si>
  <si>
    <t>1.33 &lt; H &lt; 4.10</t>
  </si>
  <si>
    <t>4.10 &lt; H</t>
  </si>
  <si>
    <t>H, ft.</t>
  </si>
  <si>
    <t>(0.83+1.75H) (1.67+1.75H) =</t>
  </si>
  <si>
    <t>(0.83+1.75H) (5.67+1.75H) =</t>
  </si>
  <si>
    <t>(4.83+1.75H) (5.67+1.75H) =</t>
  </si>
  <si>
    <r>
      <t>A</t>
    </r>
    <r>
      <rPr>
        <b/>
        <vertAlign val="subscript"/>
        <sz val="11"/>
        <color theme="1"/>
        <rFont val="Calibri"/>
        <family val="2"/>
        <scheme val="minor"/>
      </rPr>
      <t>LL,</t>
    </r>
    <r>
      <rPr>
        <b/>
        <sz val="11"/>
        <color theme="1"/>
        <rFont val="Calibri"/>
        <family val="2"/>
        <scheme val="minor"/>
      </rPr>
      <t xml:space="preserve"> sf</t>
    </r>
  </si>
  <si>
    <t>H =</t>
  </si>
  <si>
    <t>ft.</t>
  </si>
  <si>
    <t>lbs.</t>
  </si>
  <si>
    <t>P, lbs.</t>
  </si>
  <si>
    <t>sf</t>
  </si>
  <si>
    <t>Impact Factors for Traffic Loads</t>
  </si>
  <si>
    <t>Height of Cover, ft.</t>
  </si>
  <si>
    <t>0 to 1</t>
  </si>
  <si>
    <t>3 and Greater</t>
  </si>
  <si>
    <t>Impact Factor</t>
  </si>
  <si>
    <t>psf</t>
  </si>
  <si>
    <t>L =</t>
  </si>
  <si>
    <r>
      <t>w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LS</t>
    </r>
    <r>
      <rPr>
        <vertAlign val="subscript"/>
        <sz val="11"/>
        <color theme="1"/>
        <rFont val="Calibri"/>
        <family val="2"/>
        <scheme val="minor"/>
      </rPr>
      <t>L</t>
    </r>
  </si>
  <si>
    <r>
      <t>W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=</t>
    </r>
  </si>
  <si>
    <t>total live load, lbs.</t>
  </si>
  <si>
    <t>total applied surface wheel loads, lbs.</t>
  </si>
  <si>
    <r>
      <t>S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=</t>
    </r>
  </si>
  <si>
    <t>in.</t>
  </si>
  <si>
    <r>
      <t>length of A</t>
    </r>
    <r>
      <rPr>
        <vertAlign val="subscript"/>
        <sz val="11"/>
        <color theme="1"/>
        <rFont val="Calibri"/>
        <family val="2"/>
        <scheme val="minor"/>
      </rPr>
      <t>LL</t>
    </r>
    <r>
      <rPr>
        <sz val="11"/>
        <color theme="1"/>
        <rFont val="Calibri"/>
        <family val="2"/>
        <scheme val="minor"/>
      </rPr>
      <t xml:space="preserve"> parallel to the longitudunal axis of pipe, ft.</t>
    </r>
  </si>
  <si>
    <r>
      <t>W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=</t>
    </r>
  </si>
  <si>
    <r>
      <t>W</t>
    </r>
    <r>
      <rPr>
        <vertAlign val="subscript"/>
        <sz val="11"/>
        <color theme="1"/>
        <rFont val="Calibri"/>
        <family val="2"/>
        <scheme val="minor"/>
      </rPr>
      <t>T</t>
    </r>
  </si>
  <si>
    <r>
      <t>L</t>
    </r>
    <r>
      <rPr>
        <vertAlign val="subscript"/>
        <sz val="11"/>
        <color theme="1"/>
        <rFont val="Calibri"/>
        <family val="2"/>
        <scheme val="minor"/>
      </rPr>
      <t>e</t>
    </r>
  </si>
  <si>
    <t>live load on pipe, lbs./ft.</t>
  </si>
  <si>
    <r>
      <t>L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=</t>
    </r>
  </si>
  <si>
    <t>effective supporting length of pipe, ft.</t>
  </si>
  <si>
    <r>
      <t>B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</t>
    </r>
  </si>
  <si>
    <t>Pipe Diameter, ft.</t>
  </si>
  <si>
    <t>lbs./ft.</t>
  </si>
  <si>
    <t>TE70EB Sta. 2194+70</t>
  </si>
  <si>
    <t>Pipe Dia =</t>
  </si>
  <si>
    <t>Wall T =</t>
  </si>
  <si>
    <t>=</t>
  </si>
  <si>
    <r>
      <t>L + 1.74(3B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/4) =</t>
    </r>
  </si>
  <si>
    <t>1.1 to 2</t>
  </si>
  <si>
    <t>2.1 to 2.92</t>
  </si>
  <si>
    <r>
      <t>outside horizontal span of pipe or width of A</t>
    </r>
    <r>
      <rPr>
        <vertAlign val="subscript"/>
        <sz val="11"/>
        <color theme="1"/>
        <rFont val="Calibri"/>
        <family val="2"/>
        <scheme val="minor"/>
      </rPr>
      <t>LL</t>
    </r>
    <r>
      <rPr>
        <sz val="11"/>
        <color theme="1"/>
        <rFont val="Calibri"/>
        <family val="2"/>
        <scheme val="minor"/>
      </rPr>
      <t xml:space="preserve"> transverse to longitudinal axis of pipe, whichever is less, ft.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</si>
</sst>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3" xfId="0" applyBorder="1" applyAlignment="1">
      <alignment horizontal="right"/>
    </xf>
    <xf numFmtId="2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right" vertical="center"/>
    </xf>
    <xf numFmtId="2" fontId="0" fillId="0" borderId="8" xfId="0" applyNumberFormat="1" applyBorder="1" applyAlignment="1">
      <alignment horizontal="center"/>
    </xf>
    <xf numFmtId="0" fontId="0" fillId="0" borderId="9" xfId="0" applyBorder="1"/>
    <xf numFmtId="2" fontId="0" fillId="0" borderId="6" xfId="0" applyNumberFormat="1" applyBorder="1" applyAlignment="1">
      <alignment horizontal="center"/>
    </xf>
    <xf numFmtId="0" fontId="0" fillId="0" borderId="4" xfId="0" applyBorder="1"/>
    <xf numFmtId="0" fontId="0" fillId="0" borderId="6" xfId="0" applyBorder="1" applyAlignment="1">
      <alignment horizontal="center"/>
    </xf>
    <xf numFmtId="0" fontId="2" fillId="0" borderId="0" xfId="0" applyFont="1"/>
    <xf numFmtId="0" fontId="5" fillId="0" borderId="0" xfId="0" applyFont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/>
    <xf numFmtId="9" fontId="0" fillId="0" borderId="1" xfId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right" vertical="top"/>
    </xf>
    <xf numFmtId="2" fontId="0" fillId="2" borderId="2" xfId="0" applyNumberFormat="1" applyFill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0" borderId="2" xfId="0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9" fontId="0" fillId="0" borderId="2" xfId="1" applyFont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activeCell="H16" sqref="H16"/>
    </sheetView>
  </sheetViews>
  <sheetFormatPr defaultRowHeight="15" x14ac:dyDescent="0.25"/>
  <cols>
    <col min="4" max="4" width="9.140625" customWidth="1"/>
  </cols>
  <sheetData>
    <row r="1" spans="1:9" x14ac:dyDescent="0.25">
      <c r="A1" s="19" t="s">
        <v>0</v>
      </c>
      <c r="C1" s="20" t="s">
        <v>47</v>
      </c>
    </row>
    <row r="3" spans="1:9" ht="18" x14ac:dyDescent="0.35">
      <c r="A3" s="31" t="s">
        <v>1</v>
      </c>
      <c r="B3" s="3" t="s">
        <v>2</v>
      </c>
      <c r="C3" s="1" t="s">
        <v>1</v>
      </c>
      <c r="D3" t="s">
        <v>4</v>
      </c>
    </row>
    <row r="4" spans="1:9" ht="18" x14ac:dyDescent="0.35">
      <c r="A4" s="31"/>
      <c r="B4" s="2" t="s">
        <v>3</v>
      </c>
      <c r="C4" s="1" t="s">
        <v>5</v>
      </c>
      <c r="D4" t="s">
        <v>34</v>
      </c>
    </row>
    <row r="5" spans="1:9" ht="30" customHeight="1" x14ac:dyDescent="0.25">
      <c r="C5" s="28" t="s">
        <v>6</v>
      </c>
      <c r="D5" s="34" t="s">
        <v>7</v>
      </c>
      <c r="E5" s="34"/>
      <c r="F5" s="34"/>
      <c r="G5" s="34"/>
      <c r="H5" s="34"/>
      <c r="I5" s="34"/>
    </row>
    <row r="6" spans="1:9" ht="18" x14ac:dyDescent="0.35">
      <c r="C6" s="5" t="s">
        <v>8</v>
      </c>
      <c r="D6" t="s">
        <v>9</v>
      </c>
    </row>
    <row r="8" spans="1:9" x14ac:dyDescent="0.25">
      <c r="A8" s="8" t="s">
        <v>10</v>
      </c>
    </row>
    <row r="9" spans="1:9" ht="18" x14ac:dyDescent="0.35">
      <c r="A9" s="33" t="s">
        <v>14</v>
      </c>
      <c r="B9" s="33"/>
      <c r="C9" s="7" t="s">
        <v>22</v>
      </c>
      <c r="D9" s="39" t="s">
        <v>18</v>
      </c>
      <c r="E9" s="39"/>
      <c r="F9" s="39"/>
      <c r="G9" s="39"/>
    </row>
    <row r="10" spans="1:9" x14ac:dyDescent="0.25">
      <c r="A10" s="32" t="s">
        <v>11</v>
      </c>
      <c r="B10" s="32"/>
      <c r="C10" s="6">
        <v>16000</v>
      </c>
      <c r="D10" s="36" t="s">
        <v>15</v>
      </c>
      <c r="E10" s="37"/>
      <c r="F10" s="37"/>
      <c r="G10" s="10">
        <f>(0.83+1.75*$B$14)*(1.67+1.75*$B$14)</f>
        <v>7.3175062499999992</v>
      </c>
    </row>
    <row r="11" spans="1:9" x14ac:dyDescent="0.25">
      <c r="A11" s="32" t="s">
        <v>12</v>
      </c>
      <c r="B11" s="32"/>
      <c r="C11" s="6">
        <v>32000</v>
      </c>
      <c r="D11" s="36" t="s">
        <v>16</v>
      </c>
      <c r="E11" s="37"/>
      <c r="F11" s="37"/>
      <c r="G11" s="10">
        <f>(0.83+1.75*$B$14)*(5.67+1.75*$B$14)</f>
        <v>16.587506249999997</v>
      </c>
    </row>
    <row r="12" spans="1:9" x14ac:dyDescent="0.25">
      <c r="A12" s="32" t="s">
        <v>13</v>
      </c>
      <c r="B12" s="32"/>
      <c r="C12" s="6">
        <v>48000</v>
      </c>
      <c r="D12" s="36" t="s">
        <v>17</v>
      </c>
      <c r="E12" s="37"/>
      <c r="F12" s="37"/>
      <c r="G12" s="10">
        <f>(4.83+1.75*$B$14)*(5.67+1.75*$B$14)</f>
        <v>45.21750625</v>
      </c>
    </row>
    <row r="14" spans="1:9" ht="18" x14ac:dyDescent="0.35">
      <c r="A14" s="1" t="s">
        <v>19</v>
      </c>
      <c r="B14" s="30">
        <v>0.85</v>
      </c>
      <c r="C14" t="s">
        <v>20</v>
      </c>
      <c r="D14" s="1" t="s">
        <v>5</v>
      </c>
      <c r="E14" s="3">
        <f>IF(B14&lt;1.33,C10,IF(AND(B14&gt;=1.33,B14&lt;4.1),C11,IF(B14&gt;=4.1,C12)))</f>
        <v>16000</v>
      </c>
      <c r="F14" t="s">
        <v>21</v>
      </c>
      <c r="G14" s="1" t="s">
        <v>6</v>
      </c>
      <c r="H14" s="26">
        <f>VLOOKUP(E14,C10:G12,5,FALSE)</f>
        <v>7.3175062499999992</v>
      </c>
      <c r="I14" t="s">
        <v>23</v>
      </c>
    </row>
    <row r="15" spans="1:9" x14ac:dyDescent="0.25">
      <c r="A15" s="5"/>
    </row>
    <row r="16" spans="1:9" x14ac:dyDescent="0.25">
      <c r="A16" s="8" t="s">
        <v>24</v>
      </c>
    </row>
    <row r="17" spans="1:12" x14ac:dyDescent="0.25">
      <c r="A17" s="32" t="s">
        <v>25</v>
      </c>
      <c r="B17" s="32"/>
      <c r="C17" s="38" t="s">
        <v>28</v>
      </c>
      <c r="D17" s="38"/>
    </row>
    <row r="18" spans="1:12" ht="18" x14ac:dyDescent="0.35">
      <c r="A18" s="32" t="s">
        <v>26</v>
      </c>
      <c r="B18" s="32"/>
      <c r="C18" s="35">
        <v>0.3</v>
      </c>
      <c r="D18" s="35"/>
      <c r="F18" s="5" t="s">
        <v>8</v>
      </c>
      <c r="G18" s="25">
        <f>IF(B14&lt;=1,C18,IF(AND(B14&gt;1,B14&lt;=2),C19,IF(AND(B14&gt;2,B14&lt;3),C20,IF(B14&gt;=3,C21))))</f>
        <v>0.3</v>
      </c>
    </row>
    <row r="19" spans="1:12" x14ac:dyDescent="0.25">
      <c r="A19" s="32" t="s">
        <v>52</v>
      </c>
      <c r="B19" s="32"/>
      <c r="C19" s="35">
        <v>0.2</v>
      </c>
      <c r="D19" s="35"/>
    </row>
    <row r="20" spans="1:12" x14ac:dyDescent="0.25">
      <c r="A20" s="32" t="s">
        <v>53</v>
      </c>
      <c r="B20" s="32"/>
      <c r="C20" s="35">
        <v>0.1</v>
      </c>
      <c r="D20" s="35"/>
    </row>
    <row r="21" spans="1:12" ht="18" x14ac:dyDescent="0.35">
      <c r="A21" s="32" t="s">
        <v>27</v>
      </c>
      <c r="B21" s="32"/>
      <c r="C21" s="35">
        <v>0</v>
      </c>
      <c r="D21" s="35"/>
      <c r="F21" s="9" t="s">
        <v>1</v>
      </c>
      <c r="G21" s="16">
        <f>(E14*(1+G18))/H14</f>
        <v>2842.4984262910607</v>
      </c>
      <c r="H21" s="17" t="s">
        <v>29</v>
      </c>
    </row>
    <row r="23" spans="1:12" x14ac:dyDescent="0.25">
      <c r="A23" s="21"/>
      <c r="B23" s="21"/>
      <c r="C23" s="21"/>
      <c r="D23" s="21"/>
      <c r="E23" s="21"/>
      <c r="F23" s="21"/>
      <c r="G23" s="21"/>
      <c r="H23" s="21"/>
      <c r="I23" s="21"/>
    </row>
    <row r="24" spans="1:12" ht="18" x14ac:dyDescent="0.35">
      <c r="A24" s="5" t="s">
        <v>32</v>
      </c>
      <c r="B24" s="24" t="s">
        <v>31</v>
      </c>
      <c r="C24" s="5" t="s">
        <v>32</v>
      </c>
      <c r="D24" s="24" t="s">
        <v>33</v>
      </c>
      <c r="E24" s="24"/>
      <c r="F24" s="24"/>
      <c r="G24" s="24"/>
      <c r="H24" s="24"/>
      <c r="I24" s="24"/>
    </row>
    <row r="25" spans="1:12" ht="18" x14ac:dyDescent="0.35">
      <c r="C25" s="1" t="s">
        <v>30</v>
      </c>
      <c r="D25" t="s">
        <v>37</v>
      </c>
    </row>
    <row r="26" spans="1:12" ht="30" customHeight="1" x14ac:dyDescent="0.25">
      <c r="C26" s="28" t="s">
        <v>35</v>
      </c>
      <c r="D26" s="34" t="s">
        <v>54</v>
      </c>
      <c r="E26" s="34"/>
      <c r="F26" s="34"/>
      <c r="G26" s="34"/>
      <c r="H26" s="34"/>
      <c r="I26" s="34"/>
      <c r="J26" s="22"/>
      <c r="K26" s="22"/>
      <c r="L26" s="22"/>
    </row>
    <row r="28" spans="1:12" x14ac:dyDescent="0.25">
      <c r="A28" s="1" t="s">
        <v>30</v>
      </c>
      <c r="B28" s="3">
        <f>B14*2</f>
        <v>1.7</v>
      </c>
      <c r="C28" t="s">
        <v>20</v>
      </c>
      <c r="D28" s="1" t="s">
        <v>48</v>
      </c>
      <c r="E28" s="27">
        <v>78</v>
      </c>
      <c r="F28" t="s">
        <v>36</v>
      </c>
      <c r="G28" s="1" t="s">
        <v>49</v>
      </c>
      <c r="H28" s="27">
        <v>7.5</v>
      </c>
      <c r="I28" t="s">
        <v>36</v>
      </c>
    </row>
    <row r="30" spans="1:12" ht="18" x14ac:dyDescent="0.35">
      <c r="A30" s="1" t="s">
        <v>35</v>
      </c>
      <c r="B30" s="3">
        <f>MIN(E28/12+(H28*2)/12,H14/B14)</f>
        <v>7.75</v>
      </c>
      <c r="C30" t="s">
        <v>20</v>
      </c>
    </row>
    <row r="32" spans="1:12" ht="18" x14ac:dyDescent="0.35">
      <c r="A32" s="9" t="s">
        <v>32</v>
      </c>
      <c r="B32" s="18">
        <f>G21*B28*B30</f>
        <v>37449.916766384726</v>
      </c>
      <c r="C32" s="17" t="s">
        <v>21</v>
      </c>
    </row>
    <row r="34" spans="1:9" x14ac:dyDescent="0.25">
      <c r="A34" s="21"/>
      <c r="B34" s="21"/>
      <c r="C34" s="21"/>
      <c r="D34" s="21"/>
      <c r="E34" s="21"/>
      <c r="F34" s="21"/>
      <c r="G34" s="21"/>
      <c r="H34" s="21"/>
      <c r="I34" s="21"/>
    </row>
    <row r="35" spans="1:9" ht="18" x14ac:dyDescent="0.35">
      <c r="A35" s="23" t="s">
        <v>38</v>
      </c>
      <c r="B35" s="4" t="s">
        <v>39</v>
      </c>
      <c r="C35" s="24"/>
      <c r="D35" s="23" t="s">
        <v>38</v>
      </c>
      <c r="E35" s="24" t="s">
        <v>41</v>
      </c>
      <c r="F35" s="24"/>
      <c r="G35" s="24"/>
      <c r="H35" s="24"/>
      <c r="I35" s="24"/>
    </row>
    <row r="36" spans="1:9" ht="18" x14ac:dyDescent="0.35">
      <c r="A36" s="12"/>
      <c r="B36" s="11" t="s">
        <v>40</v>
      </c>
      <c r="D36" s="28" t="s">
        <v>42</v>
      </c>
      <c r="E36" t="s">
        <v>43</v>
      </c>
    </row>
    <row r="37" spans="1:9" ht="18" x14ac:dyDescent="0.35">
      <c r="A37" s="12"/>
      <c r="B37" s="2"/>
      <c r="D37" s="29" t="s">
        <v>50</v>
      </c>
      <c r="E37" t="s">
        <v>51</v>
      </c>
      <c r="G37" s="26">
        <f>B28+1.75*((3*(E28/12))/4)</f>
        <v>10.231249999999999</v>
      </c>
      <c r="H37" t="s">
        <v>20</v>
      </c>
    </row>
    <row r="38" spans="1:9" ht="18" x14ac:dyDescent="0.35">
      <c r="D38" s="1" t="s">
        <v>44</v>
      </c>
      <c r="E38" t="s">
        <v>45</v>
      </c>
    </row>
    <row r="39" spans="1:9" ht="15.75" thickBot="1" x14ac:dyDescent="0.3"/>
    <row r="40" spans="1:9" ht="18.75" thickBot="1" x14ac:dyDescent="0.3">
      <c r="A40" s="13" t="s">
        <v>38</v>
      </c>
      <c r="B40" s="14">
        <f>B32/G37</f>
        <v>3660.3461714242862</v>
      </c>
      <c r="C40" s="15" t="s">
        <v>46</v>
      </c>
    </row>
  </sheetData>
  <mergeCells count="21">
    <mergeCell ref="D5:I5"/>
    <mergeCell ref="D26:I26"/>
    <mergeCell ref="C20:D20"/>
    <mergeCell ref="C19:D19"/>
    <mergeCell ref="C18:D18"/>
    <mergeCell ref="D10:F10"/>
    <mergeCell ref="D12:F12"/>
    <mergeCell ref="D11:F11"/>
    <mergeCell ref="C17:D17"/>
    <mergeCell ref="C21:D21"/>
    <mergeCell ref="D9:G9"/>
    <mergeCell ref="A3:A4"/>
    <mergeCell ref="A21:B21"/>
    <mergeCell ref="A20:B20"/>
    <mergeCell ref="A19:B19"/>
    <mergeCell ref="A18:B18"/>
    <mergeCell ref="A10:B10"/>
    <mergeCell ref="A11:B11"/>
    <mergeCell ref="A12:B12"/>
    <mergeCell ref="A9:B9"/>
    <mergeCell ref="A17:B17"/>
  </mergeCells>
  <pageMargins left="0.7" right="0.7" top="0.75" bottom="0.75" header="0.3" footer="0.3"/>
  <pageSetup paperSize="0" orientation="portrait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 consultants,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Riffle, Sean</dc:creator>
  <cp:lastModifiedBy>Riffle, Sean</cp:lastModifiedBy>
  <cp:lastPrinted>2014-08-28T14:19:05Z</cp:lastPrinted>
  <dcterms:created xsi:type="dcterms:W3CDTF">2014-08-28T12:31:18Z</dcterms:created>
  <dcterms:modified xsi:type="dcterms:W3CDTF">2014-09-04T12:33:20Z</dcterms:modified>
</cp:coreProperties>
</file>